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08750\Desktop\"/>
    </mc:Choice>
  </mc:AlternateContent>
  <xr:revisionPtr revIDLastSave="0" documentId="13_ncr:1_{7B614F30-74AD-4635-9959-DDC7080D23F6}" xr6:coauthVersionLast="36" xr6:coauthVersionMax="36" xr10:uidLastSave="{00000000-0000-0000-0000-000000000000}"/>
  <workbookProtection workbookAlgorithmName="SHA-512" workbookHashValue="zNcf+1NtqQDCDLEegktDJ0oxjSvEoHESj2IITROjCvi4B++drsADwGeM52ut6e3D6k7OqGs6x7g2Hu9RQjvo/Q==" workbookSaltValue="PU4g4blCwWKzGFmzJbYaGg==" workbookSpinCount="100000" lockStructure="1"/>
  <bookViews>
    <workbookView xWindow="0" yWindow="0" windowWidth="20490" windowHeight="754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<sst xmlns="http://schemas.openxmlformats.org/spreadsheetml/2006/main" count="241" uniqueCount="121">
  <si>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</si>
  <si>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</si>
  <si>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</si>
  <si>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</si>
  <si>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</si>
  <si>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</si>
  <si>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</si>
  <si>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</si>
  <si>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</si>
  <si>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</si>
  <si>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</si>
  <si>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</si>
  <si>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</si>
  <si>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</si>
  <si>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</si>
  <si>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</si>
  <si>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</si>
  <si>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</si>
  <si>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</si>
  <si>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</si>
  <si>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</si>
  <si>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</si>
  <si>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</si>
  <si>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</si>
  <si>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</si>
  <si>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</si>
  <si>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</si>
  <si>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</si>
  <si>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</si>
  <si>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</si>
  <si>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</si>
  <si>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</si>
  <si>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</si>
  <si>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</si>
  <si>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</si>
  <si>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</si>
  <si>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</si>
  <si>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</si>
  <si>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</si>
  <si>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</si>
  <si>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</si>
  <si>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</si>
  <si>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</si>
  <si>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</si>
  <si>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</si>
  <si>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</si>
  <si>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</si>
  <si>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</si>
  <si>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</si>
  <si>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</si>
  <si>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</si>
  <si>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</si>
  <si>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</si>
  <si>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</si>
  <si>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</si>
  <si>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</si>
  <si>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</si>
  <si>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</si>
  <si>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</si>
  <si>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</si>
  <si>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</si>
  <si>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</si>
  <si>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</si>
  <si>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</si>
  <si>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</si>
  <si>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</si>
  <si>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</si>
  <si>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</si>
  <si>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</si>
  <si>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</si>
  <si>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</si>
  <si>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</si>
  <si>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</si>
  <si>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</si>
  <si>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</si>
  <si>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</si>
  <si>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</si>
  <si>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</si>
  <si>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</si>
  <si>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</si>
  <si>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</si>
  <si>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</si>
  <si>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</si>
  <si>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</si>
  <si>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</si>
  <si>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</si>
  <si>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</si>
  <si>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</si>
  <si>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</si>
  <si>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</si>
  <si>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</si>
  <si>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</si>
  <si>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</si>
  <si>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</si>
  <si>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</si>
  <si>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</si>
  <si>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</si>
  <si>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</si>
  <si>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歌志内市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</si>
  <si>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</si>
  <si>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</si>
  <si>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</si>
  <si>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</si>
  <si>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</si>
  <si>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</si>
  <si>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</si>
  <si>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</si>
  <si>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</si>
  <si>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</si>
  <si>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</si>
  <si>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</si>
  <si>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</si>
  <si>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</si>
  <si>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</si>
  <si>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</si>
  <si>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</si>
  <si>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</si>
  <si>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</si>
  <si>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当市の下水道事業は、事業開始から30年以上経過しており、20年以上経過した管渠は、70%以上を占める。供用開始後初めてとなる幹線管渠内TVｶﾒﾗ調査を平成24･25･26年度にかけて実施した。
　また、目視調査であるﾏﾝﾎｰﾙ蓋･ﾏﾝﾎｰﾙ内･潜行目視調査の結果、緊急度判定を行い、全体の評価は、ほぼ異常なし。なお、対策必要箇所は順次補修完了済みとなっている。</t>
  </si>
  <si>
    <t>今後の改善に向けた取組　
・経営の健全性･効率性
　経費回収率の類似団体との大きな差を埋めるため、営業収益である下水道使用料収入を効率よく取り込まなければならないが、今後、人口減少が償還財源の確保に影響することも想定されるため、下水道使用料の収入の確保に厳しく留意していかなければ成らない。
・老朽化の状況
　現在のところ、異常が見当たらないため、長寿命化計画は策定していないが、随時、管渠内洗浄･清掃等を行い、機能維持に努める。
　TVｶﾒﾗ等の詳細調査は、10年に１回程度ではあるが、定期的な巡視点検などにより、施設の状態を把握する。
・以上のことから
今後は、現状の変化に都度対応した将来予想を含む有用な収支計画を策定、また見直しを行い、独立採算の原則を意識した企業経営を行っていかなければならない。
　</t>
  </si>
  <si>
    <t>企業債残高対事業規模比率は、減少傾向であり、合わせて財務融資資金の最大償還可能年数40年を下回っており、今後も減少推移を見込む。
　また、汚水処理原価が類似団体と比べ改善してきており、経費回収率においても類似団体と比べ高くなっており、このことは経営の効率性が安定してきている要因となっている。当市における地勢的要因として古くからの建設着手による管渠整備を行ったため、流域下水道事業地域と比較した場合、高額となっており、汚水処理原価を押し上げる要因となっていたが、概ね健全性・効率性が改善している。</t>
    <rPh sb="83" eb="85">
      <t>カイゼン</t>
    </rPh>
    <rPh sb="109" eb="110">
      <t>タカ</t>
    </rPh>
    <rPh sb="129" eb="131">
      <t>アンテイ</t>
    </rPh>
    <rPh sb="231" eb="232">
      <t>オオム</t>
    </rPh>
    <rPh sb="233" eb="236">
      <t>ケンゼンセイ</t>
    </rPh>
    <rPh sb="237" eb="240">
      <t>コウリツセイ</t>
    </rPh>
    <rPh sb="241" eb="243">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</si>
</sst>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0B-4A84-A55D-47ACEDCA353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450B-4A84-A55D-47ACEDCA353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97-4015-9F72-8B1D70738BE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9297-4015-9F72-8B1D70738BE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94.79</c:v>
                </c:pt>
                <c:pt idx="1">
                  <c:v>94.91</c:v>
                </c:pt>
                <c:pt idx="2">
                  <c:v>95.15</c:v>
                </c:pt>
                <c:pt idx="3">
                  <c:v>95.59</c:v>
                </c:pt>
                <c:pt idx="4">
                  <c:v>95.88</c:v>
                </c:pt>
              </c:numCache>
            </c:numRef>
          </c:val>
          <c:extLst>
            <c:ext xmlns:c16="http://schemas.microsoft.com/office/drawing/2014/chart" uri="{C3380CC4-5D6E-409C-BE32-E72D297353CC}">
              <c16:uniqueId val="{00000000-9098-456F-853D-E91C2A88A8C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9098-456F-853D-E91C2A88A8C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87.41</c:v>
                </c:pt>
                <c:pt idx="1">
                  <c:v>94.76</c:v>
                </c:pt>
                <c:pt idx="2">
                  <c:v>98.38</c:v>
                </c:pt>
                <c:pt idx="3">
                  <c:v>105.27</c:v>
                </c:pt>
                <c:pt idx="4">
                  <c:v>99.29</c:v>
                </c:pt>
              </c:numCache>
            </c:numRef>
          </c:val>
          <c:extLst>
            <c:ext xmlns:c16="http://schemas.microsoft.com/office/drawing/2014/chart" uri="{C3380CC4-5D6E-409C-BE32-E72D297353CC}">
              <c16:uniqueId val="{00000000-3122-45AB-B1E7-EF843E18192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22-45AB-B1E7-EF843E18192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C8-49A4-AE8E-5B47C519C44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C8-49A4-AE8E-5B47C519C44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17-4762-8FE4-A47F39EC97E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17-4762-8FE4-A47F39EC97E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15-43E7-BE2A-647FFCA7826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15-43E7-BE2A-647FFCA7826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CC-44F1-80B1-88C16F04FFD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CC-44F1-80B1-88C16F04FFD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1304.05</c:v>
                </c:pt>
                <c:pt idx="1">
                  <c:v>1107.49</c:v>
                </c:pt>
                <c:pt idx="2">
                  <c:v>1243.8399999999999</c:v>
                </c:pt>
                <c:pt idx="3">
                  <c:v>1041.3499999999999</c:v>
                </c:pt>
                <c:pt idx="4">
                  <c:v>826.8</c:v>
                </c:pt>
              </c:numCache>
            </c:numRef>
          </c:val>
          <c:extLst>
            <c:ext xmlns:c16="http://schemas.microsoft.com/office/drawing/2014/chart" uri="{C3380CC4-5D6E-409C-BE32-E72D297353CC}">
              <c16:uniqueId val="{00000000-715D-4CAA-85A3-1A244D2833E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715D-4CAA-85A3-1A244D2833E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37.520000000000003</c:v>
                </c:pt>
                <c:pt idx="1">
                  <c:v>100</c:v>
                </c:pt>
                <c:pt idx="2">
                  <c:v>99</c:v>
                </c:pt>
                <c:pt idx="3">
                  <c:v>40.04</c:v>
                </c:pt>
                <c:pt idx="4">
                  <c:v>100</c:v>
                </c:pt>
              </c:numCache>
            </c:numRef>
          </c:val>
          <c:extLst>
            <c:ext xmlns:c16="http://schemas.microsoft.com/office/drawing/2014/chart" uri="{C3380CC4-5D6E-409C-BE32-E72D297353CC}">
              <c16:uniqueId val="{00000000-BC6C-4924-AB77-21B84CBCFA4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BC6C-4924-AB77-21B84CBCFA4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603.15</c:v>
                </c:pt>
                <c:pt idx="1">
                  <c:v>226.34</c:v>
                </c:pt>
                <c:pt idx="2">
                  <c:v>226</c:v>
                </c:pt>
                <c:pt idx="3">
                  <c:v>600.01</c:v>
                </c:pt>
                <c:pt idx="4">
                  <c:v>237.34</c:v>
                </c:pt>
              </c:numCache>
            </c:numRef>
          </c:val>
          <c:extLst>
            <c:ext xmlns:c16="http://schemas.microsoft.com/office/drawing/2014/chart" uri="{C3380CC4-5D6E-409C-BE32-E72D297353CC}">
              <c16:uniqueId val="{00000000-3017-4A7B-8419-69EEFF062F3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3017-4A7B-8419-69EEFF062F3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M67" zoomScaleNormal="100" workbookViewId="0">
      <selection activeCell="BM87" sqref="BM87"/>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歌志内市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3019</v>
      </c>
      <c r="AM8" s="51"/>
      <c r="AN8" s="51"/>
      <c r="AO8" s="51"/>
      <c r="AP8" s="51"/>
      <c r="AQ8" s="51"/>
      <c r="AR8" s="51"/>
      <c r="AS8" s="51"/>
      <c r="AT8" s="46">
        <f>データ!T6</f>
        <v>55.95</v>
      </c>
      <c r="AU8" s="46"/>
      <c r="AV8" s="46"/>
      <c r="AW8" s="46"/>
      <c r="AX8" s="46"/>
      <c r="AY8" s="46"/>
      <c r="AZ8" s="46"/>
      <c r="BA8" s="46"/>
      <c r="BB8" s="46">
        <f>データ!U6</f>
        <v>53.96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v>
      </c>
      <c r="Q10" s="46"/>
      <c r="R10" s="46"/>
      <c r="S10" s="46"/>
      <c r="T10" s="46"/>
      <c r="U10" s="46"/>
      <c r="V10" s="46"/>
      <c r="W10" s="46">
        <f>データ!Q6</f>
        <v>65.95</v>
      </c>
      <c r="X10" s="46"/>
      <c r="Y10" s="46"/>
      <c r="Z10" s="46"/>
      <c r="AA10" s="46"/>
      <c r="AB10" s="46"/>
      <c r="AC10" s="46"/>
      <c r="AD10" s="51">
        <f>データ!R6</f>
        <v>4797</v>
      </c>
      <c r="AE10" s="51"/>
      <c r="AF10" s="51"/>
      <c r="AG10" s="51"/>
      <c r="AH10" s="51"/>
      <c r="AI10" s="51"/>
      <c r="AJ10" s="51"/>
      <c r="AK10" s="2"/>
      <c r="AL10" s="51">
        <f>データ!V6</f>
        <v>2964</v>
      </c>
      <c r="AM10" s="51"/>
      <c r="AN10" s="51"/>
      <c r="AO10" s="51"/>
      <c r="AP10" s="51"/>
      <c r="AQ10" s="51"/>
      <c r="AR10" s="51"/>
      <c r="AS10" s="51"/>
      <c r="AT10" s="46">
        <f>データ!W6</f>
        <v>2.95</v>
      </c>
      <c r="AU10" s="46"/>
      <c r="AV10" s="46"/>
      <c r="AW10" s="46"/>
      <c r="AX10" s="46"/>
      <c r="AY10" s="46"/>
      <c r="AZ10" s="46"/>
      <c r="BA10" s="46"/>
      <c r="BB10" s="46">
        <f>データ!X6</f>
        <v>1004.75</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Lm/IA8fAPK7HmI5Fo0elz6Ex4l9xafyVEokbGwzYKUXkembHdH5wX2+fzUqBrgv0ssuOul4hRDkmAiOSTmvUog==" saltValue="ca9NCtR+s89yT/ek6HPQz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45:BZ46"/>
    <mergeCell ref="BL16:BZ44"/>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12271</v>
      </c>
      <c r="D6" s="33">
        <f t="shared" si="3"/>
        <v>47</v>
      </c>
      <c r="E6" s="33">
        <f t="shared" si="3"/>
        <v>17</v>
      </c>
      <c r="F6" s="33">
        <f t="shared" si="3"/>
        <v>1</v>
      </c>
      <c r="G6" s="33">
        <f t="shared" si="3"/>
        <v>0</v>
      </c>
      <c r="H6" s="33" t="str">
        <f t="shared" si="3"/>
        <v>北海道　歌志内市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99</v>
      </c>
      <c r="Q6" s="34">
        <f t="shared" si="3"/>
        <v>65.95</v>
      </c>
      <c r="R6" s="34">
        <f t="shared" si="3"/>
        <v>4797</v>
      </c>
      <c r="S6" s="34">
        <f t="shared" si="3"/>
        <v>3019</v>
      </c>
      <c r="T6" s="34">
        <f t="shared" si="3"/>
        <v>55.95</v>
      </c>
      <c r="U6" s="34">
        <f t="shared" si="3"/>
        <v>53.96</v>
      </c>
      <c r="V6" s="34">
        <f t="shared" si="3"/>
        <v>2964</v>
      </c>
      <c r="W6" s="34">
        <f t="shared" si="3"/>
        <v>2.95</v>
      </c>
      <c r="X6" s="34">
        <f t="shared" si="3"/>
        <v>1004.75</v>
      </c>
      <c r="Y6" s="35">
        <f>IF(Y7="",NA(),Y7)</f>
        <v>87.41</v>
      </c>
      <c r="Z6" s="35">
        <f t="shared" ref="Z6:AH6" si="4">IF(Z7="",NA(),Z7)</f>
        <v>94.76</v>
      </c>
      <c r="AA6" s="35">
        <f t="shared" si="4"/>
        <v>98.38</v>
      </c>
      <c r="AB6" s="35">
        <f t="shared" si="4"/>
        <v>105.27</v>
      </c>
      <c r="AC6" s="35">
        <f t="shared" si="4"/>
        <v>99.29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1304.05</v>
      </c>
      <c r="BG6" s="35">
        <f t="shared" ref="BG6:BO6" si="7">IF(BG7="",NA(),BG7)</f>
        <v>1107.49</v>
      </c>
      <c r="BH6" s="35">
        <f t="shared" si="7"/>
        <v>1243.8399999999999</v>
      </c>
      <c r="BI6" s="35">
        <f t="shared" si="7"/>
        <v>1041.3499999999999</v>
      </c>
      <c r="BJ6" s="35">
        <f t="shared" si="7"/>
        <v>826.8</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37.520000000000003</v>
      </c>
      <c r="BR6" s="35">
        <f t="shared" ref="BR6:BZ6" si="8">IF(BR7="",NA(),BR7)</f>
        <v>100</v>
      </c>
      <c r="BS6" s="35">
        <f t="shared" si="8"/>
        <v>99</v>
      </c>
      <c r="BT6" s="35">
        <f t="shared" si="8"/>
        <v>40.04</v>
      </c>
      <c r="BU6" s="35">
        <f t="shared" si="8"/>
        <v>100</v>
      </c>
      <c r="BV6" s="35">
        <f t="shared" si="8"/>
        <v>74.040000000000006</v>
      </c>
      <c r="BW6" s="35">
        <f t="shared" si="8"/>
        <v>80.58</v>
      </c>
      <c r="BX6" s="35">
        <f t="shared" si="8"/>
        <v>78.92</v>
      </c>
      <c r="BY6" s="35">
        <f t="shared" si="8"/>
        <v>74.17</v>
      </c>
      <c r="BZ6" s="35">
        <f t="shared" si="8"/>
        <v>79.77</v>
      </c>
      <c r="CA6" s="34" t="str">
        <f>IF(CA7="","",IF(CA7="-","【-】","【"&amp;SUBSTITUTE(TEXT(CA7,"#,##0.00"),"-","△")&amp;"】"))</f>
        <v>【98.96】</v>
      </c>
      <c r="CB6" s="35">
        <f>IF(CB7="",NA(),CB7)</f>
        <v>603.15</v>
      </c>
      <c r="CC6" s="35">
        <f t="shared" ref="CC6:CK6" si="9">IF(CC7="",NA(),CC7)</f>
        <v>226.34</v>
      </c>
      <c r="CD6" s="35">
        <f t="shared" si="9"/>
        <v>226</v>
      </c>
      <c r="CE6" s="35">
        <f t="shared" si="9"/>
        <v>600.01</v>
      </c>
      <c r="CF6" s="35">
        <f t="shared" si="9"/>
        <v>237.34</v>
      </c>
      <c r="CG6" s="35">
        <f t="shared" si="9"/>
        <v>235.61</v>
      </c>
      <c r="CH6" s="35">
        <f t="shared" si="9"/>
        <v>216.21</v>
      </c>
      <c r="CI6" s="35">
        <f t="shared" si="9"/>
        <v>220.31</v>
      </c>
      <c r="CJ6" s="35">
        <f t="shared" si="9"/>
        <v>230.95</v>
      </c>
      <c r="CK6" s="35">
        <f t="shared" si="9"/>
        <v>214.56</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49.25</v>
      </c>
      <c r="CS6" s="35">
        <f t="shared" si="10"/>
        <v>50.24</v>
      </c>
      <c r="CT6" s="35">
        <f t="shared" si="10"/>
        <v>49.68</v>
      </c>
      <c r="CU6" s="35">
        <f t="shared" si="10"/>
        <v>49.27</v>
      </c>
      <c r="CV6" s="35">
        <f t="shared" si="10"/>
        <v>49.47</v>
      </c>
      <c r="CW6" s="34" t="str">
        <f>IF(CW7="","",IF(CW7="-","【-】","【"&amp;SUBSTITUTE(TEXT(CW7,"#,##0.00"),"-","△")&amp;"】"))</f>
        <v>【59.57】</v>
      </c>
      <c r="CX6" s="35">
        <f>IF(CX7="",NA(),CX7)</f>
        <v>94.79</v>
      </c>
      <c r="CY6" s="35">
        <f t="shared" ref="CY6:DG6" si="11">IF(CY7="",NA(),CY7)</f>
        <v>94.91</v>
      </c>
      <c r="CZ6" s="35">
        <f t="shared" si="11"/>
        <v>95.15</v>
      </c>
      <c r="DA6" s="35">
        <f t="shared" si="11"/>
        <v>95.59</v>
      </c>
      <c r="DB6" s="35">
        <f t="shared" si="11"/>
        <v>95.88</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12271</v>
      </c>
      <c r="D7" s="37">
        <v>47</v>
      </c>
      <c r="E7" s="37">
        <v>17</v>
      </c>
      <c r="F7" s="37">
        <v>1</v>
      </c>
      <c r="G7" s="37">
        <v>0</v>
      </c>
      <c r="H7" s="37" t="s">
        <v>98</v>
      </c>
      <c r="I7" s="37" t="s">
        <v>99</v>
      </c>
      <c r="J7" s="37" t="s">
        <v>100</v>
      </c>
      <c r="K7" s="37" t="s">
        <v>101</v>
      </c>
      <c r="L7" s="37" t="s">
        <v>102</v>
      </c>
      <c r="M7" s="37" t="s">
        <v>103</v>
      </c>
      <c r="N7" s="38" t="s">
        <v>104</v>
      </c>
      <c r="O7" s="38" t="s">
        <v>105</v>
      </c>
      <c r="P7" s="38">
        <v>99</v>
      </c>
      <c r="Q7" s="38">
        <v>65.95</v>
      </c>
      <c r="R7" s="38">
        <v>4797</v>
      </c>
      <c r="S7" s="38">
        <v>3019</v>
      </c>
      <c r="T7" s="38">
        <v>55.95</v>
      </c>
      <c r="U7" s="38">
        <v>53.96</v>
      </c>
      <c r="V7" s="38">
        <v>2964</v>
      </c>
      <c r="W7" s="38">
        <v>2.95</v>
      </c>
      <c r="X7" s="38">
        <v>1004.75</v>
      </c>
      <c r="Y7" s="38">
        <v>87.41</v>
      </c>
      <c r="Z7" s="38">
        <v>94.76</v>
      </c>
      <c r="AA7" s="38">
        <v>98.38</v>
      </c>
      <c r="AB7" s="38">
        <v>105.27</v>
      </c>
      <c r="AC7" s="38">
        <v>99.29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1304.05</v>
      </c>
      <c r="BG7" s="38">
        <v>1107.49</v>
      </c>
      <c r="BH7" s="38">
        <v>1243.8399999999999</v>
      </c>
      <c r="BI7" s="38">
        <v>1041.3499999999999</v>
      </c>
      <c r="BJ7" s="38">
        <v>826.8</v>
      </c>
      <c r="BK7" s="38">
        <v>1047.6500000000001</v>
      </c>
      <c r="BL7" s="38">
        <v>1124.26</v>
      </c>
      <c r="BM7" s="38">
        <v>1048.23</v>
      </c>
      <c r="BN7" s="38">
        <v>1130.42</v>
      </c>
      <c r="BO7" s="38">
        <v>1245.0999999999999</v>
      </c>
      <c r="BP7" s="38">
        <v>705.21</v>
      </c>
      <c r="BQ7" s="38">
        <v>37.520000000000003</v>
      </c>
      <c r="BR7" s="38">
        <v>100</v>
      </c>
      <c r="BS7" s="38">
        <v>99</v>
      </c>
      <c r="BT7" s="38">
        <v>40.04</v>
      </c>
      <c r="BU7" s="38">
        <v>100</v>
      </c>
      <c r="BV7" s="38">
        <v>74.040000000000006</v>
      </c>
      <c r="BW7" s="38">
        <v>80.58</v>
      </c>
      <c r="BX7" s="38">
        <v>78.92</v>
      </c>
      <c r="BY7" s="38">
        <v>74.17</v>
      </c>
      <c r="BZ7" s="38">
        <v>79.77</v>
      </c>
      <c r="CA7" s="38">
        <v>98.96</v>
      </c>
      <c r="CB7" s="38">
        <v>603.15</v>
      </c>
      <c r="CC7" s="38">
        <v>226.34</v>
      </c>
      <c r="CD7" s="38">
        <v>226</v>
      </c>
      <c r="CE7" s="38">
        <v>600.01</v>
      </c>
      <c r="CF7" s="38">
        <v>237.34</v>
      </c>
      <c r="CG7" s="38">
        <v>235.61</v>
      </c>
      <c r="CH7" s="38">
        <v>216.21</v>
      </c>
      <c r="CI7" s="38">
        <v>220.31</v>
      </c>
      <c r="CJ7" s="38">
        <v>230.95</v>
      </c>
      <c r="CK7" s="38">
        <v>214.56</v>
      </c>
      <c r="CL7" s="38">
        <v>134.52000000000001</v>
      </c>
      <c r="CM7" s="38" t="s">
        <v>104</v>
      </c>
      <c r="CN7" s="38" t="s">
        <v>104</v>
      </c>
      <c r="CO7" s="38" t="s">
        <v>104</v>
      </c>
      <c r="CP7" s="38" t="s">
        <v>104</v>
      </c>
      <c r="CQ7" s="38" t="s">
        <v>104</v>
      </c>
      <c r="CR7" s="38">
        <v>49.25</v>
      </c>
      <c r="CS7" s="38">
        <v>50.24</v>
      </c>
      <c r="CT7" s="38">
        <v>49.68</v>
      </c>
      <c r="CU7" s="38">
        <v>49.27</v>
      </c>
      <c r="CV7" s="38">
        <v>49.47</v>
      </c>
      <c r="CW7" s="38">
        <v>59.57</v>
      </c>
      <c r="CX7" s="38">
        <v>94.79</v>
      </c>
      <c r="CY7" s="38">
        <v>94.91</v>
      </c>
      <c r="CZ7" s="38">
        <v>95.15</v>
      </c>
      <c r="DA7" s="38">
        <v>95.59</v>
      </c>
      <c r="DB7" s="38">
        <v>95.88</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8750</cp:lastModifiedBy>
  <cp:lastPrinted>2022-01-13T05:45:46Z</cp:lastPrinted>
  <dcterms:created xsi:type="dcterms:W3CDTF">2021-12-03T07:41:59Z</dcterms:created>
  <dcterms:modified xsi:type="dcterms:W3CDTF">2022-01-13T05:57:58Z</dcterms:modified>
  <cp:category/>
</cp:coreProperties>
</file>